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Sheet1!$A$1:$H$59</definedName>
  </definedNames>
  <calcPr calcId="145621"/>
</workbook>
</file>

<file path=xl/calcChain.xml><?xml version="1.0" encoding="utf-8"?>
<calcChain xmlns="http://schemas.openxmlformats.org/spreadsheetml/2006/main">
  <c r="C65" i="1" l="1"/>
  <c r="H56" i="1"/>
  <c r="H40" i="1"/>
  <c r="H46" i="1"/>
  <c r="H28" i="1"/>
  <c r="H24" i="1"/>
  <c r="H17" i="1"/>
  <c r="H35" i="1" l="1"/>
  <c r="H55" i="1"/>
  <c r="H18" i="1" l="1"/>
  <c r="H31" i="1"/>
  <c r="H14" i="1" l="1"/>
  <c r="H29" i="1" l="1"/>
  <c r="H36" i="1" l="1"/>
  <c r="H49" i="1"/>
  <c r="H57" i="1" l="1"/>
  <c r="H13" i="1" l="1"/>
</calcChain>
</file>

<file path=xl/sharedStrings.xml><?xml version="1.0" encoding="utf-8"?>
<sst xmlns="http://schemas.openxmlformats.org/spreadsheetml/2006/main" count="64" uniqueCount="37">
  <si>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</si>
  <si>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</si>
  <si>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</si>
  <si>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</si>
  <si>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</si>
  <si>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</si>
  <si>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</si>
  <si>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</si>
  <si>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</si>
  <si>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</si>
  <si>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</si>
  <si>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</si>
  <si>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</si>
  <si>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</si>
  <si>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</si>
  <si>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</si>
  <si>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</si>
  <si>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</si>
  <si>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</si>
  <si>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</si>
  <si>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</si>
  <si>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</si>
  <si>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</si>
  <si>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</si>
  <si>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</si>
  <si>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</si>
  <si>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Zarade-covid 19</t>
  </si>
  <si>
    <t>Novčana naknada</t>
  </si>
  <si>
    <t>Prevoz-covid 19</t>
  </si>
  <si>
    <t>Dana:14.12.2020.</t>
  </si>
  <si>
    <t>Dana 14.12.2020.godine Dom zdravlja Požarevac je izvršio plaćanje prema dobavljačima:</t>
  </si>
  <si>
    <t>Primljena i neutrošena participacija od 14.12.2020.</t>
  </si>
  <si>
    <t>MT:S Telekom 012</t>
  </si>
  <si>
    <t>MT:S Telekom 062</t>
  </si>
  <si>
    <t>12-229-012-1079566</t>
  </si>
  <si>
    <t>55-229-062-1079567</t>
  </si>
  <si>
    <t>UKUPNO MATERIJALNI TROŠKOVI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</si>
</sst>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241A]General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5" fontId="8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4" fontId="7" fillId="0" borderId="0" xfId="1" applyNumberFormat="1" applyFont="1" applyFill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1" fillId="0" borderId="1" xfId="0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1" zoomScaleNormal="100" workbookViewId="0">
      <selection activeCell="C58" sqref="C58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1.42578125" style="8" customWidth="1"/>
    <col min="10" max="10" width="12.7109375" style="8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7</v>
      </c>
      <c r="C5" s="48"/>
      <c r="D5" s="48"/>
    </row>
    <row r="6" spans="2:15" x14ac:dyDescent="0.25">
      <c r="B6" s="48" t="s">
        <v>8</v>
      </c>
      <c r="C6" s="48"/>
      <c r="D6" s="48"/>
    </row>
    <row r="7" spans="2:15" x14ac:dyDescent="0.25">
      <c r="I7" s="11"/>
      <c r="J7" s="11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4" t="s">
        <v>22</v>
      </c>
      <c r="C11" s="45"/>
      <c r="D11" s="45"/>
      <c r="E11" s="45"/>
      <c r="F11" s="46"/>
      <c r="G11" s="2" t="s">
        <v>5</v>
      </c>
      <c r="H11" s="2" t="s">
        <v>6</v>
      </c>
      <c r="I11" s="11"/>
      <c r="J11" s="11"/>
      <c r="K11" s="40"/>
      <c r="L11" s="40"/>
      <c r="M11" s="40"/>
      <c r="N11" s="40"/>
      <c r="O11" s="40"/>
    </row>
    <row r="12" spans="2:15" x14ac:dyDescent="0.25">
      <c r="B12" s="42" t="s">
        <v>20</v>
      </c>
      <c r="C12" s="42"/>
      <c r="D12" s="42"/>
      <c r="E12" s="42"/>
      <c r="F12" s="42"/>
      <c r="G12" s="14">
        <v>44179</v>
      </c>
      <c r="H12" s="23">
        <v>2393198.0299999998</v>
      </c>
      <c r="I12" s="11"/>
      <c r="J12" s="11"/>
      <c r="K12" s="9"/>
      <c r="L12" s="9"/>
      <c r="M12" s="9"/>
      <c r="N12" s="9"/>
      <c r="O12" s="9"/>
    </row>
    <row r="13" spans="2:15" x14ac:dyDescent="0.25">
      <c r="B13" s="41" t="s">
        <v>9</v>
      </c>
      <c r="C13" s="41"/>
      <c r="D13" s="41"/>
      <c r="E13" s="41"/>
      <c r="F13" s="41"/>
      <c r="G13" s="24">
        <v>44179</v>
      </c>
      <c r="H13" s="3">
        <f>H14+H29-H36-H49</f>
        <v>2389519.25</v>
      </c>
      <c r="I13" s="11"/>
      <c r="J13" s="11"/>
      <c r="K13" s="9"/>
      <c r="L13" s="9"/>
      <c r="M13" s="9"/>
      <c r="N13" s="9"/>
      <c r="O13" s="9"/>
    </row>
    <row r="14" spans="2:15" x14ac:dyDescent="0.25">
      <c r="B14" s="43" t="s">
        <v>23</v>
      </c>
      <c r="C14" s="43"/>
      <c r="D14" s="43"/>
      <c r="E14" s="43"/>
      <c r="F14" s="43"/>
      <c r="G14" s="16">
        <v>44179</v>
      </c>
      <c r="H14" s="4">
        <f>H15+H16+H17+H18+H19+H20+H21+H22+H23+H24+H25+H26+H27+H28</f>
        <v>2193393.9300000002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26</v>
      </c>
      <c r="C16" s="29"/>
      <c r="D16" s="29"/>
      <c r="E16" s="29"/>
      <c r="F16" s="30"/>
      <c r="G16" s="12"/>
      <c r="H16" s="15">
        <v>0</v>
      </c>
      <c r="I16" s="11"/>
      <c r="J16" s="11"/>
      <c r="K16" s="8"/>
    </row>
    <row r="17" spans="2:13" x14ac:dyDescent="0.25">
      <c r="B17" s="28" t="s">
        <v>27</v>
      </c>
      <c r="C17" s="29"/>
      <c r="D17" s="29"/>
      <c r="E17" s="29"/>
      <c r="F17" s="30"/>
      <c r="G17" s="12"/>
      <c r="H17" s="15">
        <f>5492786.76+791101.02-6180093.17-42135</f>
        <v>61659.609999999404</v>
      </c>
      <c r="I17" s="11"/>
      <c r="J17" s="11"/>
      <c r="K17" s="8"/>
    </row>
    <row r="18" spans="2:13" x14ac:dyDescent="0.25">
      <c r="B18" s="28" t="s">
        <v>11</v>
      </c>
      <c r="C18" s="29"/>
      <c r="D18" s="29"/>
      <c r="E18" s="29"/>
      <c r="F18" s="30"/>
      <c r="G18" s="12"/>
      <c r="H18" s="10">
        <f>2941171.44-1145491.22+71500.88-311500.88+16808-3616.27-5009.43+1066750-70000+45000-8672.44+25000+85667.11-211938.59-1045277.09-13125+50000-3825+51191.51</f>
        <v>1534633.0200000007</v>
      </c>
      <c r="I18" s="11"/>
      <c r="J18" s="11"/>
      <c r="K18" s="8"/>
      <c r="L18" s="8"/>
    </row>
    <row r="19" spans="2:13" x14ac:dyDescent="0.25">
      <c r="B19" s="28" t="s">
        <v>28</v>
      </c>
      <c r="C19" s="29"/>
      <c r="D19" s="29"/>
      <c r="E19" s="29"/>
      <c r="F19" s="30"/>
      <c r="G19" s="12"/>
      <c r="H19" s="10">
        <v>0</v>
      </c>
      <c r="I19" s="11"/>
      <c r="J19" s="11"/>
      <c r="K19" s="8"/>
      <c r="L19" s="8"/>
    </row>
    <row r="20" spans="2:13" x14ac:dyDescent="0.25">
      <c r="B20" s="28" t="s">
        <v>12</v>
      </c>
      <c r="C20" s="29"/>
      <c r="D20" s="29"/>
      <c r="E20" s="29"/>
      <c r="F20" s="30"/>
      <c r="G20" s="12"/>
      <c r="H20" s="10">
        <v>0</v>
      </c>
      <c r="I20" s="11"/>
      <c r="J20" s="11"/>
    </row>
    <row r="21" spans="2:13" x14ac:dyDescent="0.25">
      <c r="B21" s="28" t="s">
        <v>19</v>
      </c>
      <c r="C21" s="29"/>
      <c r="D21" s="29"/>
      <c r="E21" s="29"/>
      <c r="F21" s="30"/>
      <c r="G21" s="12"/>
      <c r="H21" s="10">
        <v>0</v>
      </c>
      <c r="I21" s="11"/>
      <c r="J21" s="11"/>
    </row>
    <row r="22" spans="2:13" x14ac:dyDescent="0.25">
      <c r="B22" s="28" t="s">
        <v>2</v>
      </c>
      <c r="C22" s="29"/>
      <c r="D22" s="29"/>
      <c r="E22" s="29"/>
      <c r="F22" s="30"/>
      <c r="G22" s="12"/>
      <c r="H22" s="10">
        <v>0</v>
      </c>
      <c r="I22" s="11"/>
      <c r="J22" s="11"/>
    </row>
    <row r="23" spans="2:13" x14ac:dyDescent="0.25">
      <c r="B23" s="28" t="s">
        <v>3</v>
      </c>
      <c r="C23" s="29"/>
      <c r="D23" s="29"/>
      <c r="E23" s="29"/>
      <c r="F23" s="30"/>
      <c r="G23" s="12"/>
      <c r="H23" s="10">
        <v>0</v>
      </c>
      <c r="I23" s="11"/>
      <c r="J23" s="11"/>
    </row>
    <row r="24" spans="2:13" x14ac:dyDescent="0.25">
      <c r="B24" s="28" t="s">
        <v>13</v>
      </c>
      <c r="C24" s="29"/>
      <c r="D24" s="29"/>
      <c r="E24" s="29"/>
      <c r="F24" s="30"/>
      <c r="G24" s="12"/>
      <c r="H24" s="10">
        <f>802291.67-80803.52-1286.88-37351.99-58000-57016.91</f>
        <v>567832.37</v>
      </c>
      <c r="I24" s="11"/>
      <c r="J24" s="11"/>
      <c r="K24" s="11"/>
      <c r="L24" s="8"/>
    </row>
    <row r="25" spans="2:13" x14ac:dyDescent="0.25">
      <c r="B25" s="28" t="s">
        <v>25</v>
      </c>
      <c r="C25" s="29"/>
      <c r="D25" s="29"/>
      <c r="E25" s="29"/>
      <c r="F25" s="30"/>
      <c r="G25" s="12"/>
      <c r="H25" s="10">
        <v>0</v>
      </c>
      <c r="I25" s="11"/>
      <c r="J25" s="11"/>
      <c r="K25" s="11"/>
      <c r="L25" s="8"/>
    </row>
    <row r="26" spans="2:13" x14ac:dyDescent="0.25">
      <c r="B26" s="28" t="s">
        <v>14</v>
      </c>
      <c r="C26" s="29"/>
      <c r="D26" s="29"/>
      <c r="E26" s="29"/>
      <c r="F26" s="30"/>
      <c r="G26" s="12"/>
      <c r="H26" s="10">
        <v>0</v>
      </c>
      <c r="I26" s="11"/>
      <c r="J26" s="11"/>
      <c r="K26" s="8"/>
    </row>
    <row r="27" spans="2:13" x14ac:dyDescent="0.25">
      <c r="B27" s="28" t="s">
        <v>15</v>
      </c>
      <c r="C27" s="29"/>
      <c r="D27" s="29"/>
      <c r="E27" s="29"/>
      <c r="F27" s="30"/>
      <c r="G27" s="12"/>
      <c r="H27" s="10">
        <v>0</v>
      </c>
      <c r="I27" s="11"/>
      <c r="J27" s="11"/>
      <c r="K27" s="8"/>
      <c r="L27" s="8"/>
    </row>
    <row r="28" spans="2:13" x14ac:dyDescent="0.25">
      <c r="B28" s="28" t="s">
        <v>31</v>
      </c>
      <c r="C28" s="29"/>
      <c r="D28" s="29"/>
      <c r="E28" s="29"/>
      <c r="F28" s="30"/>
      <c r="G28" s="13"/>
      <c r="H28" s="10">
        <f>226768.98+6950+2050-226445.46-5985+7900+2100+6700+1550+2800+1631+1750-30880.8+6500+1650+8700+1700+90.57+3600+1700-1631+2850+2950+1050+6400+3100-24984.28+3550+650+2150+1500+3550+550-21766.08+2000+2550+1350-450+2050+1800-8944+1850+1500+2500+1150+2250+900-5985+5900+2400+750+5050+1150+2300+1550+750+850+1050+1250+1000</f>
        <v>29268.930000000022</v>
      </c>
      <c r="I28" s="11"/>
      <c r="J28" s="11"/>
      <c r="K28" s="8"/>
      <c r="L28" s="8"/>
    </row>
    <row r="29" spans="2:13" x14ac:dyDescent="0.25">
      <c r="B29" s="50" t="s">
        <v>24</v>
      </c>
      <c r="C29" s="51"/>
      <c r="D29" s="51"/>
      <c r="E29" s="51"/>
      <c r="F29" s="52"/>
      <c r="G29" s="16">
        <v>44179</v>
      </c>
      <c r="H29" s="4">
        <f>H30+H31+H32+H33+H34+H35</f>
        <v>367775.23</v>
      </c>
      <c r="I29" s="11"/>
      <c r="J29" s="11"/>
      <c r="K29" s="8"/>
    </row>
    <row r="30" spans="2:13" x14ac:dyDescent="0.25">
      <c r="B30" s="28" t="s">
        <v>10</v>
      </c>
      <c r="C30" s="29"/>
      <c r="D30" s="29"/>
      <c r="E30" s="29"/>
      <c r="F30" s="30"/>
      <c r="G30" s="2"/>
      <c r="H30" s="15">
        <v>0</v>
      </c>
      <c r="I30" s="11"/>
      <c r="J30" s="11"/>
      <c r="K30" s="8"/>
    </row>
    <row r="31" spans="2:13" x14ac:dyDescent="0.25">
      <c r="B31" s="28" t="s">
        <v>11</v>
      </c>
      <c r="C31" s="29"/>
      <c r="D31" s="29"/>
      <c r="E31" s="29"/>
      <c r="F31" s="30"/>
      <c r="G31" s="2"/>
      <c r="H31" s="10">
        <f>159868.39+135083-105001.41+135083-118951.11+135083-96223.18-2500+135083-115657.02+135083-103735.49+135083-97650.79+135083-126589.31+135083-126470.34+3825</f>
        <v>351578.74</v>
      </c>
      <c r="I31" s="27"/>
      <c r="J31" s="11"/>
      <c r="K31" s="8"/>
    </row>
    <row r="32" spans="2:13" x14ac:dyDescent="0.25">
      <c r="B32" s="28" t="s">
        <v>13</v>
      </c>
      <c r="C32" s="29"/>
      <c r="D32" s="29"/>
      <c r="E32" s="29"/>
      <c r="F32" s="30"/>
      <c r="G32" s="2"/>
      <c r="H32" s="10">
        <v>0</v>
      </c>
      <c r="I32" s="11"/>
      <c r="J32" s="11"/>
      <c r="K32" s="8"/>
      <c r="L32" s="8"/>
      <c r="M32" s="8"/>
    </row>
    <row r="33" spans="2:12" x14ac:dyDescent="0.25">
      <c r="B33" s="28" t="s">
        <v>14</v>
      </c>
      <c r="C33" s="29"/>
      <c r="D33" s="29"/>
      <c r="E33" s="29"/>
      <c r="F33" s="30"/>
      <c r="G33" s="2"/>
      <c r="H33" s="10">
        <v>0</v>
      </c>
      <c r="I33" s="11"/>
      <c r="J33" s="11"/>
    </row>
    <row r="34" spans="2:12" x14ac:dyDescent="0.25">
      <c r="B34" s="28" t="s">
        <v>15</v>
      </c>
      <c r="C34" s="29"/>
      <c r="D34" s="29"/>
      <c r="E34" s="29"/>
      <c r="F34" s="30"/>
      <c r="G34" s="2"/>
      <c r="H34" s="10">
        <v>0</v>
      </c>
      <c r="I34" s="11"/>
      <c r="J34" s="11"/>
    </row>
    <row r="35" spans="2:12" x14ac:dyDescent="0.25">
      <c r="B35" s="28" t="s">
        <v>31</v>
      </c>
      <c r="C35" s="29"/>
      <c r="D35" s="29"/>
      <c r="E35" s="29"/>
      <c r="F35" s="30"/>
      <c r="G35" s="2"/>
      <c r="H35" s="10">
        <f>5430+19247+4887+18701+2715-5333.33+9500-42733.34+3258-2712+2987+16193-5333.33+5973-3240+6312+1631-5368.84+3529-17344.88+21317-36694.34+4616+5588-11715.33+4553+1086+3518+1286.88+4344</f>
        <v>16196.490000000002</v>
      </c>
      <c r="I35" s="11"/>
      <c r="J35" s="11"/>
    </row>
    <row r="36" spans="2:12" x14ac:dyDescent="0.25">
      <c r="B36" s="31" t="s">
        <v>16</v>
      </c>
      <c r="C36" s="32"/>
      <c r="D36" s="32"/>
      <c r="E36" s="32"/>
      <c r="F36" s="33"/>
      <c r="G36" s="17">
        <v>44179</v>
      </c>
      <c r="H36" s="5">
        <f>SUM(H37:H48)</f>
        <v>171649.90999999997</v>
      </c>
      <c r="I36" s="11"/>
      <c r="J36" s="11"/>
    </row>
    <row r="37" spans="2:12" x14ac:dyDescent="0.25">
      <c r="B37" s="28" t="s">
        <v>10</v>
      </c>
      <c r="C37" s="29"/>
      <c r="D37" s="29"/>
      <c r="E37" s="29"/>
      <c r="F37" s="30"/>
      <c r="G37" s="13"/>
      <c r="H37" s="15">
        <v>0</v>
      </c>
      <c r="I37" s="11"/>
      <c r="J37" s="11"/>
    </row>
    <row r="38" spans="2:12" x14ac:dyDescent="0.25">
      <c r="B38" s="28" t="s">
        <v>26</v>
      </c>
      <c r="C38" s="29"/>
      <c r="D38" s="29"/>
      <c r="E38" s="29"/>
      <c r="F38" s="30"/>
      <c r="G38" s="13"/>
      <c r="H38" s="15">
        <v>0</v>
      </c>
      <c r="I38" s="11"/>
      <c r="J38" s="11"/>
    </row>
    <row r="39" spans="2:12" x14ac:dyDescent="0.25">
      <c r="B39" s="28" t="s">
        <v>27</v>
      </c>
      <c r="C39" s="29"/>
      <c r="D39" s="29"/>
      <c r="E39" s="29"/>
      <c r="F39" s="30"/>
      <c r="G39" s="13"/>
      <c r="H39" s="15">
        <v>0</v>
      </c>
      <c r="I39" s="11"/>
      <c r="J39" s="11"/>
    </row>
    <row r="40" spans="2:12" x14ac:dyDescent="0.25">
      <c r="B40" s="28" t="s">
        <v>11</v>
      </c>
      <c r="C40" s="29"/>
      <c r="D40" s="29"/>
      <c r="E40" s="29"/>
      <c r="F40" s="30"/>
      <c r="G40" s="13"/>
      <c r="H40" s="15">
        <f>4172.5+20.5</f>
        <v>4193</v>
      </c>
      <c r="I40" s="11"/>
      <c r="J40" s="11"/>
      <c r="L40" s="8"/>
    </row>
    <row r="41" spans="2:12" x14ac:dyDescent="0.25">
      <c r="B41" s="28" t="s">
        <v>28</v>
      </c>
      <c r="C41" s="29"/>
      <c r="D41" s="29"/>
      <c r="E41" s="29"/>
      <c r="F41" s="30"/>
      <c r="G41" s="13"/>
      <c r="H41" s="15">
        <v>0</v>
      </c>
      <c r="I41" s="11"/>
      <c r="J41" s="11"/>
      <c r="L41" s="8"/>
    </row>
    <row r="42" spans="2:12" x14ac:dyDescent="0.25">
      <c r="B42" s="28" t="s">
        <v>12</v>
      </c>
      <c r="C42" s="29"/>
      <c r="D42" s="29"/>
      <c r="E42" s="29"/>
      <c r="F42" s="30"/>
      <c r="G42" s="13"/>
      <c r="H42" s="10">
        <v>0</v>
      </c>
      <c r="I42" s="11"/>
      <c r="J42" s="11"/>
    </row>
    <row r="43" spans="2:12" x14ac:dyDescent="0.25">
      <c r="B43" s="28" t="s">
        <v>19</v>
      </c>
      <c r="C43" s="29"/>
      <c r="D43" s="29"/>
      <c r="E43" s="29"/>
      <c r="F43" s="30"/>
      <c r="G43" s="13"/>
      <c r="H43" s="10">
        <v>0</v>
      </c>
      <c r="I43" s="11"/>
      <c r="J43" s="11"/>
      <c r="L43" s="8"/>
    </row>
    <row r="44" spans="2:12" x14ac:dyDescent="0.25">
      <c r="B44" s="28" t="s">
        <v>2</v>
      </c>
      <c r="C44" s="29"/>
      <c r="D44" s="29"/>
      <c r="E44" s="29"/>
      <c r="F44" s="30"/>
      <c r="G44" s="13"/>
      <c r="H44" s="10">
        <v>0</v>
      </c>
      <c r="I44" s="11"/>
      <c r="J44" s="11"/>
    </row>
    <row r="45" spans="2:12" x14ac:dyDescent="0.25">
      <c r="B45" s="28" t="s">
        <v>3</v>
      </c>
      <c r="C45" s="29"/>
      <c r="D45" s="29"/>
      <c r="E45" s="29"/>
      <c r="F45" s="30"/>
      <c r="G45" s="13"/>
      <c r="H45" s="10">
        <v>0</v>
      </c>
      <c r="I45" s="11"/>
      <c r="J45" s="11"/>
    </row>
    <row r="46" spans="2:12" x14ac:dyDescent="0.25">
      <c r="B46" s="28" t="s">
        <v>13</v>
      </c>
      <c r="C46" s="29"/>
      <c r="D46" s="29"/>
      <c r="E46" s="29"/>
      <c r="F46" s="30"/>
      <c r="G46" s="13"/>
      <c r="H46" s="10">
        <f>30541.98+2832.5+86615.73+47466.7</f>
        <v>167456.90999999997</v>
      </c>
      <c r="I46" s="11"/>
      <c r="J46" s="11"/>
    </row>
    <row r="47" spans="2:12" x14ac:dyDescent="0.25">
      <c r="B47" s="28" t="s">
        <v>14</v>
      </c>
      <c r="C47" s="29"/>
      <c r="D47" s="29"/>
      <c r="E47" s="29"/>
      <c r="F47" s="30"/>
      <c r="G47" s="13"/>
      <c r="H47" s="10">
        <v>0</v>
      </c>
      <c r="I47" s="11"/>
      <c r="J47" s="11"/>
    </row>
    <row r="48" spans="2:12" x14ac:dyDescent="0.25">
      <c r="B48" s="28" t="s">
        <v>15</v>
      </c>
      <c r="C48" s="29"/>
      <c r="D48" s="29"/>
      <c r="E48" s="29"/>
      <c r="F48" s="30"/>
      <c r="G48" s="13"/>
      <c r="H48" s="10">
        <v>0</v>
      </c>
      <c r="I48" s="11"/>
      <c r="J48" s="11"/>
      <c r="K48" s="8"/>
    </row>
    <row r="49" spans="2:12" x14ac:dyDescent="0.25">
      <c r="B49" s="31" t="s">
        <v>21</v>
      </c>
      <c r="C49" s="32"/>
      <c r="D49" s="32"/>
      <c r="E49" s="32"/>
      <c r="F49" s="33"/>
      <c r="G49" s="17">
        <v>44179</v>
      </c>
      <c r="H49" s="5">
        <f>SUM(H50:H54)</f>
        <v>0</v>
      </c>
      <c r="I49" s="11"/>
      <c r="J49" s="11"/>
    </row>
    <row r="50" spans="2:12" x14ac:dyDescent="0.25">
      <c r="B50" s="28" t="s">
        <v>10</v>
      </c>
      <c r="C50" s="29"/>
      <c r="D50" s="29"/>
      <c r="E50" s="29"/>
      <c r="F50" s="30"/>
      <c r="G50" s="2"/>
      <c r="H50" s="15">
        <v>0</v>
      </c>
      <c r="I50" s="11"/>
      <c r="J50" s="11"/>
    </row>
    <row r="51" spans="2:12" x14ac:dyDescent="0.25">
      <c r="B51" s="28" t="s">
        <v>11</v>
      </c>
      <c r="C51" s="29"/>
      <c r="D51" s="29"/>
      <c r="E51" s="29"/>
      <c r="F51" s="30"/>
      <c r="G51" s="2"/>
      <c r="H51" s="3">
        <v>0</v>
      </c>
      <c r="I51" s="11"/>
      <c r="J51" s="11"/>
    </row>
    <row r="52" spans="2:12" x14ac:dyDescent="0.25">
      <c r="B52" s="28" t="s">
        <v>13</v>
      </c>
      <c r="C52" s="29"/>
      <c r="D52" s="29"/>
      <c r="E52" s="29"/>
      <c r="F52" s="30"/>
      <c r="G52" s="2"/>
      <c r="H52" s="10">
        <v>0</v>
      </c>
      <c r="I52" s="11"/>
      <c r="J52" s="11"/>
    </row>
    <row r="53" spans="2:12" x14ac:dyDescent="0.25">
      <c r="B53" s="28" t="s">
        <v>14</v>
      </c>
      <c r="C53" s="29"/>
      <c r="D53" s="29"/>
      <c r="E53" s="29"/>
      <c r="F53" s="30"/>
      <c r="G53" s="2"/>
      <c r="H53" s="3">
        <v>0</v>
      </c>
      <c r="I53" s="11"/>
      <c r="J53" s="11"/>
      <c r="K53" s="8"/>
    </row>
    <row r="54" spans="2:12" x14ac:dyDescent="0.25">
      <c r="B54" s="28" t="s">
        <v>15</v>
      </c>
      <c r="C54" s="29"/>
      <c r="D54" s="29"/>
      <c r="E54" s="29"/>
      <c r="F54" s="30"/>
      <c r="G54" s="2"/>
      <c r="H54" s="10">
        <v>0</v>
      </c>
      <c r="I54" s="11"/>
      <c r="J54" s="11"/>
    </row>
    <row r="55" spans="2:12" x14ac:dyDescent="0.25">
      <c r="B55" s="37" t="s">
        <v>18</v>
      </c>
      <c r="C55" s="38"/>
      <c r="D55" s="38"/>
      <c r="E55" s="38"/>
      <c r="F55" s="39"/>
      <c r="G55" s="18">
        <v>44179</v>
      </c>
      <c r="H55" s="6">
        <f>3678.78+562500+18900</f>
        <v>585078.78</v>
      </c>
      <c r="I55" s="11"/>
      <c r="L55" s="8"/>
    </row>
    <row r="56" spans="2:12" x14ac:dyDescent="0.25">
      <c r="B56" s="28" t="s">
        <v>17</v>
      </c>
      <c r="C56" s="29"/>
      <c r="D56" s="29"/>
      <c r="E56" s="29"/>
      <c r="F56" s="30"/>
      <c r="G56" s="26"/>
      <c r="H56" s="3">
        <f>562500+18900</f>
        <v>581400</v>
      </c>
      <c r="I56" s="11"/>
      <c r="J56" s="11"/>
    </row>
    <row r="57" spans="2:12" x14ac:dyDescent="0.25">
      <c r="B57" s="34" t="s">
        <v>4</v>
      </c>
      <c r="C57" s="35"/>
      <c r="D57" s="35"/>
      <c r="E57" s="35"/>
      <c r="F57" s="36"/>
      <c r="G57" s="2"/>
      <c r="H57" s="7">
        <f>H14+H29-H36-H49+H55-H56</f>
        <v>2393198.0300000003</v>
      </c>
      <c r="I57" s="11"/>
      <c r="J57" s="11"/>
      <c r="K57" s="8"/>
    </row>
    <row r="58" spans="2:12" x14ac:dyDescent="0.25">
      <c r="B58" s="19"/>
      <c r="C58" s="19"/>
      <c r="D58" s="19"/>
      <c r="E58" s="19"/>
      <c r="F58" s="19"/>
      <c r="G58" s="9"/>
      <c r="H58" s="20"/>
      <c r="I58" s="11"/>
      <c r="J58" s="11"/>
      <c r="K58" s="8"/>
    </row>
    <row r="59" spans="2:12" ht="15.75" x14ac:dyDescent="0.25">
      <c r="B59" s="21" t="s">
        <v>30</v>
      </c>
      <c r="C59" s="25"/>
      <c r="D59" s="25"/>
      <c r="E59" s="22"/>
      <c r="F59" s="22"/>
      <c r="G59" s="9"/>
      <c r="H59" s="20"/>
      <c r="I59" s="11"/>
      <c r="J59" s="11"/>
      <c r="K59" s="8"/>
    </row>
    <row r="60" spans="2:12" x14ac:dyDescent="0.25">
      <c r="H60" s="8"/>
    </row>
    <row r="61" spans="2:12" x14ac:dyDescent="0.25">
      <c r="B61" s="2" t="s">
        <v>32</v>
      </c>
      <c r="C61" s="3">
        <v>30541.98</v>
      </c>
      <c r="D61" s="2" t="s">
        <v>34</v>
      </c>
    </row>
    <row r="62" spans="2:12" x14ac:dyDescent="0.25">
      <c r="B62" s="2" t="s">
        <v>32</v>
      </c>
      <c r="C62" s="3">
        <v>2832.5</v>
      </c>
      <c r="D62" s="2" t="s">
        <v>34</v>
      </c>
    </row>
    <row r="63" spans="2:12" x14ac:dyDescent="0.25">
      <c r="B63" s="2" t="s">
        <v>33</v>
      </c>
      <c r="C63" s="3">
        <v>86615.73</v>
      </c>
      <c r="D63" s="2" t="s">
        <v>35</v>
      </c>
    </row>
    <row r="64" spans="2:12" x14ac:dyDescent="0.25">
      <c r="B64" s="2" t="s">
        <v>33</v>
      </c>
      <c r="C64" s="3">
        <v>46466.7</v>
      </c>
      <c r="D64" s="2" t="s">
        <v>35</v>
      </c>
    </row>
    <row r="65" spans="2:4" x14ac:dyDescent="0.25">
      <c r="B65" s="53" t="s">
        <v>36</v>
      </c>
      <c r="C65" s="7">
        <f>SUM(C61:C64)</f>
        <v>166456.90999999997</v>
      </c>
      <c r="D65" s="2"/>
    </row>
  </sheetData>
  <mergeCells count="53">
    <mergeCell ref="B15:F15"/>
    <mergeCell ref="B20:F20"/>
    <mergeCell ref="B44:F44"/>
    <mergeCell ref="B42:F42"/>
    <mergeCell ref="B43:F43"/>
    <mergeCell ref="B28:F28"/>
    <mergeCell ref="B27:F27"/>
    <mergeCell ref="B30:F30"/>
    <mergeCell ref="B21:F21"/>
    <mergeCell ref="B40:F40"/>
    <mergeCell ref="B35:F35"/>
    <mergeCell ref="B29:F29"/>
    <mergeCell ref="B22:F22"/>
    <mergeCell ref="B23:F23"/>
    <mergeCell ref="B26:F26"/>
    <mergeCell ref="B19:F19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47:F47"/>
    <mergeCell ref="B48:F48"/>
    <mergeCell ref="B50:F50"/>
    <mergeCell ref="B37:F37"/>
    <mergeCell ref="B46:F46"/>
    <mergeCell ref="B45:F45"/>
    <mergeCell ref="B41:F41"/>
    <mergeCell ref="B57:F57"/>
    <mergeCell ref="B49:F49"/>
    <mergeCell ref="B55:F55"/>
    <mergeCell ref="B52:F52"/>
    <mergeCell ref="B53:F53"/>
    <mergeCell ref="B54:F54"/>
    <mergeCell ref="B56:F56"/>
    <mergeCell ref="B51:F51"/>
    <mergeCell ref="B16:F16"/>
    <mergeCell ref="B17:F17"/>
    <mergeCell ref="B38:F38"/>
    <mergeCell ref="B39:F39"/>
    <mergeCell ref="B24:F24"/>
    <mergeCell ref="B36:F36"/>
    <mergeCell ref="B33:F33"/>
    <mergeCell ref="B34:F34"/>
    <mergeCell ref="B31:F31"/>
    <mergeCell ref="B32:F32"/>
    <mergeCell ref="B25:F25"/>
    <mergeCell ref="B18:F18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2020-12-15T12:06:17Z</dcterms:modified>
</cp:coreProperties>
</file>